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08"/>
  <workbookPr defaultThemeVersion="166925"/>
  <mc:AlternateContent xmlns:mc="http://schemas.openxmlformats.org/markup-compatibility/2006">
    <mc:Choice Requires="x15">
      <x15ac:absPath xmlns:x15ac="http://schemas.microsoft.com/office/spreadsheetml/2010/11/ac" url="https://solvatio.sharepoint.com/sites/BusinessDevelopment-SalesAutomation/Freigegebene Dokumente/Sales Automation/"/>
    </mc:Choice>
  </mc:AlternateContent>
  <xr:revisionPtr revIDLastSave="568" documentId="13_ncr:1_{2E4A28B7-5295-2040-AD27-8DEB8C00BE16}" xr6:coauthVersionLast="47" xr6:coauthVersionMax="47" xr10:uidLastSave="{1DBDE0FC-87E6-4442-ABE9-FD228546E907}"/>
  <bookViews>
    <workbookView xWindow="0" yWindow="500" windowWidth="28800" windowHeight="16100" xr2:uid="{990DCCF5-CBC8-4A43-A82A-C6C752AC37B8}"/>
  </bookViews>
  <sheets>
    <sheet name="Tabelle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5" i="1" l="1"/>
  <c r="G36" i="1" s="1"/>
  <c r="C35" i="1"/>
  <c r="C36" i="1" s="1"/>
  <c r="C19" i="1"/>
  <c r="C11" i="1"/>
  <c r="C60" i="1" s="1"/>
  <c r="C61" i="1" s="1"/>
  <c r="C47" i="1" l="1"/>
  <c r="C48" i="1" s="1"/>
  <c r="G47" i="1"/>
  <c r="G48" i="1" s="1"/>
  <c r="G37" i="1"/>
  <c r="G60" i="1"/>
  <c r="G61" i="1" s="1"/>
  <c r="C20" i="1"/>
  <c r="G49" i="1"/>
  <c r="G62" i="1"/>
  <c r="C62" i="1"/>
  <c r="C64" i="1" s="1"/>
  <c r="C75" i="1" s="1"/>
  <c r="C49" i="1"/>
  <c r="C37" i="1"/>
  <c r="G51" i="1" l="1"/>
  <c r="G74" i="1" s="1"/>
  <c r="C51" i="1"/>
  <c r="C74" i="1" s="1"/>
  <c r="G39" i="1"/>
  <c r="G73" i="1" s="1"/>
  <c r="C39" i="1"/>
  <c r="C73" i="1" s="1"/>
  <c r="G64" i="1"/>
  <c r="G75" i="1" s="1"/>
  <c r="C77" i="1" l="1"/>
  <c r="G77" i="1"/>
</calcChain>
</file>

<file path=xl/sharedStrings.xml><?xml version="1.0" encoding="utf-8"?>
<sst xmlns="http://schemas.openxmlformats.org/spreadsheetml/2006/main" count="64" uniqueCount="48">
  <si>
    <t>General information</t>
  </si>
  <si>
    <t>Customer calls per week</t>
  </si>
  <si>
    <t>Customer calls per anno</t>
  </si>
  <si>
    <t>Call cost per minute</t>
  </si>
  <si>
    <t>Current costs</t>
  </si>
  <si>
    <t>Cost per call</t>
  </si>
  <si>
    <t>Annual cost for all calls at current AHT</t>
  </si>
  <si>
    <t>New cost per call</t>
  </si>
  <si>
    <t>annual savings</t>
  </si>
  <si>
    <t>5% less recallers</t>
  </si>
  <si>
    <t>cost per call</t>
  </si>
  <si>
    <t>10% less calls due to call deflection</t>
  </si>
  <si>
    <t>20% less recallers</t>
  </si>
  <si>
    <t>30% less calls due to call deflection</t>
  </si>
  <si>
    <t>Calculation - minimal improvements</t>
  </si>
  <si>
    <t>Call time due to AHT reduction by 10% (sec)</t>
  </si>
  <si>
    <t>Call time due to AHT reduction by 18% (sec)</t>
  </si>
  <si>
    <t>Average Handling Time (AHT) in seconds</t>
  </si>
  <si>
    <t>First Time Resolution (in %)</t>
  </si>
  <si>
    <t>CREATING REVENUE BY IMPROVING CUSTOMER SERVICE KPIs</t>
  </si>
  <si>
    <t xml:space="preserve">Based on your data, this Excel calculates how you can achieve profits with just a minimal improvement of selected KPIs. Enter your customer service data in the yellow cells. You will then be calculated two different savings potentials: On the left, your savings potential based on minimal KPI improvements - on the right, based on the KPI improvements that occur on average at our customers.  </t>
  </si>
  <si>
    <t xml:space="preserve">The rate of recallers can easily be reduced by 5% due to better actions being performed with a smart customer service solution and AI-based Next Best Action recommendations. solvatio customers achieve up to 90% FTR – and  have on average 20% fewer recallers than before. </t>
  </si>
  <si>
    <t>A smart cusomter service solution will reduce the AHT by 10% due to (1) call agents having a holistic and channel agnostic view on the information and the customer not having to repeat problems previously selected on a digital channel and (2) due to unnecessary actions not being performed because of AI based Next best Action recommendations. solvatio customers achieve 18% call time reduction according to internal research.</t>
  </si>
  <si>
    <t>The total call volume (non recallers) can be reduced by 10% due to more extensive functionality and a complete history in digital channels and increasing call deflection due to better digital touchpoint experiences. Depending on the number of implemented digital channels, call deflection can increase up to 50% - on average, our customers achieve a value of 30%.</t>
  </si>
  <si>
    <t>Savings for 12 Months - calculated with minimal improvements</t>
  </si>
  <si>
    <t>Average Handling Time reduction</t>
  </si>
  <si>
    <t>Recaller Rate reduction</t>
  </si>
  <si>
    <t>Increase in Call Deflection</t>
  </si>
  <si>
    <t>Total savings</t>
  </si>
  <si>
    <t>Savings for 12 Months - calculated with benchmark improvements (of solvatio customers)</t>
  </si>
  <si>
    <t>CALL DEFLECTION</t>
  </si>
  <si>
    <t>RECALLER RATE</t>
  </si>
  <si>
    <t>AVERAGE HANDLING TIME (AHT)</t>
  </si>
  <si>
    <t>your calculated savings</t>
  </si>
  <si>
    <t>Calculation - benchmark improvements (our customers)</t>
  </si>
  <si>
    <r>
      <t xml:space="preserve">insert </t>
    </r>
    <r>
      <rPr>
        <b/>
        <sz val="16"/>
        <color theme="1"/>
        <rFont val="Calibri"/>
        <family val="2"/>
        <scheme val="minor"/>
      </rPr>
      <t xml:space="preserve">your own </t>
    </r>
    <r>
      <rPr>
        <sz val="16"/>
        <color theme="1"/>
        <rFont val="Calibri"/>
        <family val="2"/>
        <scheme val="minor"/>
      </rPr>
      <t>values</t>
    </r>
  </si>
  <si>
    <t>your total calls excluding recallers</t>
  </si>
  <si>
    <t>calculated figures</t>
  </si>
  <si>
    <t>YOUR RESULTS</t>
  </si>
  <si>
    <t>your total number of recallers</t>
  </si>
  <si>
    <t>Reduced field service dispatches</t>
  </si>
  <si>
    <t>Less agents needed</t>
  </si>
  <si>
    <t>Better NPS due to omnichannel capabilities</t>
  </si>
  <si>
    <t>reduced churn due to quicker response times &amp; better CX</t>
  </si>
  <si>
    <t>further call deflection due to IVR capabilities through better service &amp; solution capability</t>
  </si>
  <si>
    <t>Important additions: This sample calculation only serves to illustrate how even a minimal improvement in individual customer service KPIs can save great amounts of costs. Other important KPIs and the following factors are neglected here, which actually increase the amount of savings even more:</t>
  </si>
  <si>
    <t>call cost per anno with new AHT</t>
  </si>
  <si>
    <t>Wanna know how we achieve these numbers?! Book a demo!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</si>
</sst>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0\ &quot;€&quot;"/>
  </numFmts>
  <fonts count="19" x14ac:knownFonts="1">
    <font>
      <sz val="12"/>
      <color theme="1"/>
      <name val="Calibri"/>
      <family val="2"/>
      <scheme val="minor"/>
    </font>
    <font>
      <b/>
      <sz val="12"/>
      <color theme="1"/>
      <name val="Calibri"/>
      <family val="2"/>
      <scheme val="minor"/>
    </font>
    <font>
      <sz val="12"/>
      <color theme="0"/>
      <name val="Calibri"/>
      <family val="2"/>
      <scheme val="minor"/>
    </font>
    <font>
      <sz val="12"/>
      <color theme="0"/>
      <name val="Calibri (Textkörper)"/>
    </font>
    <font>
      <b/>
      <sz val="12"/>
      <color theme="0"/>
      <name val="Calibri"/>
      <family val="2"/>
      <scheme val="minor"/>
    </font>
    <font>
      <b/>
      <sz val="14"/>
      <color theme="1"/>
      <name val="Calibri"/>
      <family val="2"/>
      <scheme val="minor"/>
    </font>
    <font>
      <b/>
      <sz val="16"/>
      <color theme="1"/>
      <name val="Calibri"/>
      <family val="2"/>
      <scheme val="minor"/>
    </font>
    <font>
      <b/>
      <sz val="26"/>
      <color theme="1"/>
      <name val="Calibri"/>
      <family val="2"/>
      <scheme val="minor"/>
    </font>
    <font>
      <sz val="16"/>
      <color theme="1"/>
      <name val="Calibri"/>
      <family val="2"/>
      <scheme val="minor"/>
    </font>
    <font>
      <i/>
      <sz val="12"/>
      <color theme="1"/>
      <name val="Calibri (Textkörper)"/>
    </font>
    <font>
      <i/>
      <sz val="12"/>
      <color theme="1"/>
      <name val="Calibri"/>
      <family val="2"/>
      <scheme val="minor"/>
    </font>
    <font>
      <sz val="7"/>
      <color rgb="FF000000"/>
      <name val="Azo Sans Light"/>
    </font>
    <font>
      <sz val="16"/>
      <color theme="0"/>
      <name val="Calibri"/>
      <family val="2"/>
      <scheme val="minor"/>
    </font>
    <font>
      <b/>
      <sz val="20"/>
      <color theme="0"/>
      <name val="Calibri"/>
      <family val="2"/>
      <scheme val="minor"/>
    </font>
    <font>
      <sz val="14"/>
      <color rgb="FF000000"/>
      <name val="Azo Sans Light"/>
    </font>
    <font>
      <i/>
      <sz val="12"/>
      <color rgb="FF000000"/>
      <name val="Calibri"/>
      <family val="2"/>
      <scheme val="minor"/>
    </font>
    <font>
      <sz val="14"/>
      <color theme="0"/>
      <name val="Calibri"/>
      <family val="2"/>
      <scheme val="minor"/>
    </font>
    <font>
      <u/>
      <sz val="12"/>
      <color theme="10"/>
      <name val="Calibri"/>
      <family val="2"/>
      <scheme val="minor"/>
    </font>
    <font>
      <u/>
      <sz val="28"/>
      <color theme="10"/>
      <name val="Calibri"/>
      <family val="2"/>
      <scheme val="minor"/>
    </font>
  </fonts>
  <fills count="8">
    <fill>
      <patternFill patternType="none"/>
    </fill>
    <fill>
      <patternFill patternType="gray125"/>
    </fill>
    <fill>
      <patternFill patternType="solid">
        <fgColor rgb="FFFFC000"/>
        <bgColor indexed="64"/>
      </patternFill>
    </fill>
    <fill>
      <patternFill patternType="solid">
        <fgColor theme="3"/>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9"/>
        <bgColor indexed="64"/>
      </patternFill>
    </fill>
  </fills>
  <borders count="26">
    <border>
      <left/>
      <right/>
      <top/>
      <bottom/>
      <diagonal/>
    </border>
    <border>
      <left/>
      <right/>
      <top/>
      <bottom style="medium">
        <color indexed="64"/>
      </bottom>
      <diagonal/>
    </border>
    <border>
      <left style="thin">
        <color indexed="64"/>
      </left>
      <right/>
      <top/>
      <bottom/>
      <diagonal/>
    </border>
    <border>
      <left/>
      <right style="thin">
        <color indexed="64"/>
      </right>
      <top/>
      <bottom style="medium">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medium">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s>
  <cellStyleXfs count="2">
    <xf numFmtId="0" fontId="0" fillId="0" borderId="0"/>
    <xf numFmtId="0" fontId="17" fillId="0" borderId="0" applyNumberFormat="0" applyFill="0" applyBorder="0" applyAlignment="0" applyProtection="0"/>
  </cellStyleXfs>
  <cellXfs count="148">
    <xf numFmtId="0" fontId="0" fillId="0" borderId="0" xfId="0"/>
    <xf numFmtId="165" fontId="0" fillId="0" borderId="0" xfId="0" applyNumberFormat="1"/>
    <xf numFmtId="3" fontId="0" fillId="0" borderId="0" xfId="0" applyNumberFormat="1"/>
    <xf numFmtId="0" fontId="0" fillId="0" borderId="0" xfId="0" applyFill="1"/>
    <xf numFmtId="165" fontId="2" fillId="3" borderId="0" xfId="0" applyNumberFormat="1" applyFont="1" applyFill="1"/>
    <xf numFmtId="0" fontId="0" fillId="0" borderId="0" xfId="0" applyBorder="1"/>
    <xf numFmtId="0" fontId="0" fillId="0" borderId="2" xfId="0" applyBorder="1"/>
    <xf numFmtId="0" fontId="3" fillId="0" borderId="0" xfId="0" applyFont="1" applyFill="1"/>
    <xf numFmtId="165" fontId="0" fillId="0" borderId="0" xfId="0" applyNumberFormat="1" applyBorder="1"/>
    <xf numFmtId="0" fontId="0" fillId="4" borderId="0" xfId="0" applyFill="1" applyBorder="1" applyAlignment="1">
      <alignment horizontal="center" vertical="center"/>
    </xf>
    <xf numFmtId="0" fontId="0" fillId="4" borderId="0" xfId="0" applyFill="1" applyBorder="1"/>
    <xf numFmtId="165" fontId="0" fillId="4" borderId="0" xfId="0" applyNumberFormat="1" applyFill="1" applyBorder="1"/>
    <xf numFmtId="0" fontId="3" fillId="4" borderId="0" xfId="0" applyFont="1" applyFill="1" applyAlignment="1">
      <alignment vertical="center"/>
    </xf>
    <xf numFmtId="0" fontId="0" fillId="4" borderId="0" xfId="0" applyFill="1"/>
    <xf numFmtId="3" fontId="0" fillId="4" borderId="0" xfId="0" applyNumberFormat="1" applyFill="1"/>
    <xf numFmtId="164" fontId="0" fillId="4" borderId="0" xfId="0" applyNumberFormat="1" applyFill="1"/>
    <xf numFmtId="165" fontId="2" fillId="4" borderId="0" xfId="0" applyNumberFormat="1" applyFont="1" applyFill="1"/>
    <xf numFmtId="0" fontId="3" fillId="4" borderId="1" xfId="0" applyFont="1" applyFill="1" applyBorder="1" applyAlignment="1">
      <alignment vertical="center"/>
    </xf>
    <xf numFmtId="0" fontId="0" fillId="4" borderId="1" xfId="0" applyFill="1" applyBorder="1"/>
    <xf numFmtId="165" fontId="2" fillId="4" borderId="1" xfId="0" applyNumberFormat="1" applyFont="1" applyFill="1" applyBorder="1"/>
    <xf numFmtId="0" fontId="0" fillId="4" borderId="3" xfId="0" applyFill="1" applyBorder="1"/>
    <xf numFmtId="0" fontId="2" fillId="3" borderId="0" xfId="0" applyFont="1" applyFill="1"/>
    <xf numFmtId="0" fontId="0" fillId="5" borderId="0" xfId="0" applyFill="1" applyBorder="1"/>
    <xf numFmtId="0" fontId="3" fillId="5" borderId="0" xfId="0" applyFont="1" applyFill="1" applyAlignment="1">
      <alignment vertical="center"/>
    </xf>
    <xf numFmtId="0" fontId="0" fillId="5" borderId="0" xfId="0" applyFill="1"/>
    <xf numFmtId="0" fontId="1" fillId="5" borderId="0" xfId="0" applyFont="1" applyFill="1"/>
    <xf numFmtId="3" fontId="0" fillId="5" borderId="0" xfId="0" applyNumberFormat="1" applyFill="1"/>
    <xf numFmtId="164" fontId="0" fillId="5" borderId="0" xfId="0" applyNumberFormat="1" applyFill="1"/>
    <xf numFmtId="165" fontId="2" fillId="5" borderId="0" xfId="0" applyNumberFormat="1" applyFont="1" applyFill="1"/>
    <xf numFmtId="0" fontId="0" fillId="5" borderId="1" xfId="0" applyFill="1" applyBorder="1" applyAlignment="1">
      <alignment horizontal="center" vertical="center"/>
    </xf>
    <xf numFmtId="0" fontId="0" fillId="5" borderId="1" xfId="0" applyFill="1" applyBorder="1"/>
    <xf numFmtId="165" fontId="0" fillId="5" borderId="1" xfId="0" applyNumberFormat="1" applyFill="1" applyBorder="1"/>
    <xf numFmtId="0" fontId="0" fillId="5" borderId="3" xfId="0" applyFill="1" applyBorder="1"/>
    <xf numFmtId="0" fontId="4" fillId="3" borderId="0" xfId="0" applyFont="1" applyFill="1"/>
    <xf numFmtId="0" fontId="0" fillId="6" borderId="0" xfId="0" applyFill="1"/>
    <xf numFmtId="0" fontId="6" fillId="6" borderId="0" xfId="0" applyFont="1" applyFill="1"/>
    <xf numFmtId="0" fontId="2" fillId="6" borderId="0" xfId="0" applyFont="1" applyFill="1" applyAlignment="1">
      <alignment vertical="center"/>
    </xf>
    <xf numFmtId="0" fontId="1" fillId="6" borderId="0" xfId="0" applyFont="1" applyFill="1"/>
    <xf numFmtId="0" fontId="0" fillId="6" borderId="0" xfId="0" applyNumberFormat="1" applyFill="1"/>
    <xf numFmtId="1" fontId="0" fillId="6" borderId="0" xfId="0" applyNumberFormat="1" applyFill="1"/>
    <xf numFmtId="164" fontId="0" fillId="6" borderId="0" xfId="0" applyNumberFormat="1" applyFill="1"/>
    <xf numFmtId="165" fontId="0" fillId="6" borderId="0" xfId="0" applyNumberFormat="1" applyFill="1"/>
    <xf numFmtId="165" fontId="2" fillId="6" borderId="0" xfId="0" applyNumberFormat="1" applyFont="1" applyFill="1"/>
    <xf numFmtId="0" fontId="0" fillId="6" borderId="1" xfId="0" applyFill="1" applyBorder="1"/>
    <xf numFmtId="0" fontId="0" fillId="6" borderId="3" xfId="0" applyFill="1" applyBorder="1"/>
    <xf numFmtId="3" fontId="0" fillId="0" borderId="0" xfId="0" applyNumberFormat="1" applyFill="1"/>
    <xf numFmtId="164" fontId="0" fillId="0" borderId="0" xfId="0" applyNumberFormat="1" applyFill="1"/>
    <xf numFmtId="0" fontId="0" fillId="0" borderId="0" xfId="0" applyNumberFormat="1" applyFill="1"/>
    <xf numFmtId="0" fontId="0" fillId="6" borderId="2" xfId="0" applyFill="1" applyBorder="1"/>
    <xf numFmtId="0" fontId="0" fillId="6" borderId="6" xfId="0" applyFill="1" applyBorder="1"/>
    <xf numFmtId="0" fontId="0" fillId="5" borderId="2" xfId="0" applyFill="1" applyBorder="1"/>
    <xf numFmtId="0" fontId="0" fillId="5" borderId="6" xfId="0" applyFill="1" applyBorder="1"/>
    <xf numFmtId="0" fontId="0" fillId="4" borderId="2" xfId="0" applyFill="1" applyBorder="1"/>
    <xf numFmtId="0" fontId="0" fillId="4" borderId="6" xfId="0" applyFill="1" applyBorder="1"/>
    <xf numFmtId="0" fontId="0" fillId="6" borderId="10" xfId="0" applyFill="1" applyBorder="1"/>
    <xf numFmtId="0" fontId="0" fillId="3" borderId="15" xfId="0" applyFill="1" applyBorder="1"/>
    <xf numFmtId="0" fontId="0" fillId="3" borderId="16" xfId="0" applyFill="1" applyBorder="1"/>
    <xf numFmtId="0" fontId="0" fillId="3" borderId="17" xfId="0" applyFill="1" applyBorder="1"/>
    <xf numFmtId="0" fontId="0" fillId="3" borderId="18" xfId="0" applyFill="1" applyBorder="1"/>
    <xf numFmtId="0" fontId="0" fillId="3" borderId="19" xfId="0" applyFill="1" applyBorder="1"/>
    <xf numFmtId="0" fontId="7" fillId="3" borderId="0" xfId="0" applyFont="1" applyFill="1" applyBorder="1"/>
    <xf numFmtId="0" fontId="0" fillId="3" borderId="0" xfId="0" applyFill="1" applyBorder="1"/>
    <xf numFmtId="0" fontId="0" fillId="3" borderId="20" xfId="0" applyFill="1" applyBorder="1"/>
    <xf numFmtId="0" fontId="3" fillId="3" borderId="1" xfId="0" applyFont="1" applyFill="1" applyBorder="1"/>
    <xf numFmtId="0" fontId="0" fillId="3" borderId="1" xfId="0" applyFill="1" applyBorder="1"/>
    <xf numFmtId="0" fontId="0" fillId="3" borderId="21" xfId="0" applyFill="1" applyBorder="1"/>
    <xf numFmtId="3" fontId="0" fillId="2" borderId="11" xfId="0" applyNumberFormat="1" applyFill="1" applyBorder="1"/>
    <xf numFmtId="3" fontId="0" fillId="0" borderId="11" xfId="0" applyNumberFormat="1" applyBorder="1"/>
    <xf numFmtId="0" fontId="0" fillId="2" borderId="11" xfId="0" applyFill="1" applyBorder="1"/>
    <xf numFmtId="164" fontId="0" fillId="2" borderId="11" xfId="0" applyNumberFormat="1" applyFill="1" applyBorder="1"/>
    <xf numFmtId="0" fontId="0" fillId="2" borderId="11" xfId="0" applyNumberFormat="1" applyFill="1" applyBorder="1"/>
    <xf numFmtId="165" fontId="0" fillId="0" borderId="11" xfId="0" applyNumberFormat="1" applyBorder="1"/>
    <xf numFmtId="0" fontId="0" fillId="6" borderId="5" xfId="0" applyFill="1" applyBorder="1"/>
    <xf numFmtId="0" fontId="0" fillId="6" borderId="7" xfId="0" applyFill="1" applyBorder="1"/>
    <xf numFmtId="0" fontId="0" fillId="6" borderId="4" xfId="0" applyFill="1" applyBorder="1"/>
    <xf numFmtId="0" fontId="1" fillId="6" borderId="0" xfId="0" applyFont="1" applyFill="1" applyBorder="1" applyAlignment="1">
      <alignment horizontal="left" wrapText="1"/>
    </xf>
    <xf numFmtId="0" fontId="0" fillId="6" borderId="0" xfId="0" applyFill="1" applyBorder="1"/>
    <xf numFmtId="0" fontId="1" fillId="4" borderId="0" xfId="0" applyFont="1" applyFill="1"/>
    <xf numFmtId="0" fontId="12" fillId="0" borderId="0" xfId="0" applyFont="1" applyFill="1" applyBorder="1" applyAlignment="1">
      <alignment horizontal="center" vertical="center"/>
    </xf>
    <xf numFmtId="0" fontId="5" fillId="6" borderId="0" xfId="0" applyFont="1" applyFill="1" applyBorder="1"/>
    <xf numFmtId="0" fontId="5" fillId="5" borderId="0" xfId="0" applyFont="1" applyFill="1" applyBorder="1"/>
    <xf numFmtId="0" fontId="5" fillId="4" borderId="0" xfId="0" applyFont="1" applyFill="1" applyBorder="1"/>
    <xf numFmtId="0" fontId="0" fillId="6" borderId="9" xfId="0" applyFill="1" applyBorder="1"/>
    <xf numFmtId="0" fontId="0" fillId="6" borderId="8" xfId="0" applyFill="1" applyBorder="1"/>
    <xf numFmtId="0" fontId="0" fillId="6" borderId="25" xfId="0" applyFill="1" applyBorder="1"/>
    <xf numFmtId="0" fontId="0" fillId="6" borderId="0" xfId="0" applyFill="1" applyBorder="1" applyAlignment="1">
      <alignment horizontal="center" wrapText="1"/>
    </xf>
    <xf numFmtId="0" fontId="11" fillId="0" borderId="0" xfId="0" applyFont="1" applyAlignment="1">
      <alignment vertical="center" readingOrder="1"/>
    </xf>
    <xf numFmtId="0" fontId="14" fillId="0" borderId="0" xfId="0" applyFont="1" applyAlignment="1">
      <alignment vertical="center" readingOrder="1"/>
    </xf>
    <xf numFmtId="0" fontId="18" fillId="7" borderId="15" xfId="1" applyFont="1" applyFill="1" applyBorder="1" applyAlignment="1">
      <alignment horizontal="center" vertical="center"/>
    </xf>
    <xf numFmtId="0" fontId="18" fillId="7" borderId="16" xfId="1" applyFont="1" applyFill="1" applyBorder="1" applyAlignment="1">
      <alignment horizontal="center" vertical="center"/>
    </xf>
    <xf numFmtId="0" fontId="18" fillId="7" borderId="17" xfId="1" applyFont="1" applyFill="1" applyBorder="1" applyAlignment="1">
      <alignment horizontal="center" vertical="center"/>
    </xf>
    <xf numFmtId="0" fontId="18" fillId="7" borderId="18" xfId="1" applyFont="1" applyFill="1" applyBorder="1" applyAlignment="1">
      <alignment horizontal="center" vertical="center"/>
    </xf>
    <xf numFmtId="0" fontId="18" fillId="7" borderId="0" xfId="1" applyFont="1" applyFill="1" applyBorder="1" applyAlignment="1">
      <alignment horizontal="center" vertical="center"/>
    </xf>
    <xf numFmtId="0" fontId="18" fillId="7" borderId="19" xfId="1" applyFont="1" applyFill="1" applyBorder="1" applyAlignment="1">
      <alignment horizontal="center" vertical="center"/>
    </xf>
    <xf numFmtId="0" fontId="18" fillId="7" borderId="20" xfId="1" applyFont="1" applyFill="1" applyBorder="1" applyAlignment="1">
      <alignment horizontal="center" vertical="center"/>
    </xf>
    <xf numFmtId="0" fontId="18" fillId="7" borderId="1" xfId="1" applyFont="1" applyFill="1" applyBorder="1" applyAlignment="1">
      <alignment horizontal="center" vertical="center"/>
    </xf>
    <xf numFmtId="0" fontId="18" fillId="7" borderId="21" xfId="1" applyFont="1" applyFill="1" applyBorder="1" applyAlignment="1">
      <alignment horizontal="center" vertical="center"/>
    </xf>
    <xf numFmtId="0" fontId="15" fillId="6" borderId="0" xfId="0" applyFont="1" applyFill="1" applyBorder="1" applyAlignment="1">
      <alignment horizontal="center"/>
    </xf>
    <xf numFmtId="0" fontId="10" fillId="0" borderId="0" xfId="0" applyFont="1" applyFill="1" applyBorder="1" applyAlignment="1">
      <alignment horizontal="center" wrapText="1"/>
    </xf>
    <xf numFmtId="165" fontId="12" fillId="3" borderId="0" xfId="0" applyNumberFormat="1" applyFont="1" applyFill="1" applyAlignment="1">
      <alignment horizontal="center" vertical="center"/>
    </xf>
    <xf numFmtId="165" fontId="16" fillId="3" borderId="12" xfId="0" applyNumberFormat="1" applyFont="1" applyFill="1" applyBorder="1" applyAlignment="1">
      <alignment horizontal="center" vertical="center"/>
    </xf>
    <xf numFmtId="165" fontId="16" fillId="3" borderId="13" xfId="0" applyNumberFormat="1" applyFont="1" applyFill="1" applyBorder="1" applyAlignment="1">
      <alignment horizontal="center" vertical="center"/>
    </xf>
    <xf numFmtId="165" fontId="16" fillId="3" borderId="14" xfId="0" applyNumberFormat="1" applyFont="1" applyFill="1" applyBorder="1" applyAlignment="1">
      <alignment horizontal="center" vertical="center"/>
    </xf>
    <xf numFmtId="0" fontId="1" fillId="6" borderId="0" xfId="0" applyFont="1" applyFill="1" applyBorder="1" applyAlignment="1">
      <alignment horizontal="center" wrapText="1"/>
    </xf>
    <xf numFmtId="0" fontId="10" fillId="6" borderId="0" xfId="0" applyFont="1" applyFill="1" applyBorder="1" applyAlignment="1">
      <alignment horizontal="center" wrapText="1"/>
    </xf>
    <xf numFmtId="0" fontId="7" fillId="0" borderId="22"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24" xfId="0" applyFont="1" applyFill="1" applyBorder="1" applyAlignment="1">
      <alignment horizontal="center" vertical="center"/>
    </xf>
    <xf numFmtId="0" fontId="13" fillId="3" borderId="22" xfId="0" applyFont="1" applyFill="1" applyBorder="1" applyAlignment="1">
      <alignment horizontal="center"/>
    </xf>
    <xf numFmtId="0" fontId="13" fillId="3" borderId="23" xfId="0" applyFont="1" applyFill="1" applyBorder="1" applyAlignment="1">
      <alignment horizontal="center"/>
    </xf>
    <xf numFmtId="0" fontId="13" fillId="3" borderId="24" xfId="0" applyFont="1" applyFill="1" applyBorder="1" applyAlignment="1">
      <alignment horizontal="center"/>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17"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20"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21" xfId="0" applyFont="1" applyFill="1" applyBorder="1" applyAlignment="1">
      <alignment horizontal="center" vertical="center"/>
    </xf>
    <xf numFmtId="0" fontId="6" fillId="0" borderId="22" xfId="0" applyFont="1" applyBorder="1" applyAlignment="1">
      <alignment horizontal="center"/>
    </xf>
    <xf numFmtId="0" fontId="6" fillId="0" borderId="23" xfId="0" applyFont="1" applyBorder="1" applyAlignment="1">
      <alignment horizontal="center"/>
    </xf>
    <xf numFmtId="0" fontId="6" fillId="0" borderId="24" xfId="0" applyFont="1" applyBorder="1" applyAlignment="1">
      <alignment horizontal="center"/>
    </xf>
    <xf numFmtId="0" fontId="5" fillId="0" borderId="22" xfId="0" applyFont="1" applyFill="1" applyBorder="1" applyAlignment="1">
      <alignment horizontal="left" vertical="center" wrapText="1"/>
    </xf>
    <xf numFmtId="0" fontId="5" fillId="0" borderId="23"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6" borderId="0" xfId="0" applyFont="1" applyFill="1" applyAlignment="1">
      <alignment horizontal="left" wrapText="1"/>
    </xf>
    <xf numFmtId="0" fontId="8" fillId="2" borderId="15" xfId="0" applyFont="1" applyFill="1" applyBorder="1" applyAlignment="1">
      <alignment horizontal="center" vertical="center"/>
    </xf>
    <xf numFmtId="0" fontId="8" fillId="2" borderId="17" xfId="0" applyFont="1" applyFill="1" applyBorder="1" applyAlignment="1">
      <alignment horizontal="center" vertical="center"/>
    </xf>
    <xf numFmtId="0" fontId="8" fillId="2" borderId="18" xfId="0" applyFont="1" applyFill="1" applyBorder="1" applyAlignment="1">
      <alignment horizontal="center" vertical="center"/>
    </xf>
    <xf numFmtId="0" fontId="8" fillId="2" borderId="19" xfId="0" applyFont="1" applyFill="1" applyBorder="1" applyAlignment="1">
      <alignment horizontal="center" vertical="center"/>
    </xf>
    <xf numFmtId="0" fontId="8" fillId="2" borderId="20" xfId="0" applyFont="1" applyFill="1" applyBorder="1" applyAlignment="1">
      <alignment horizontal="center" vertical="center"/>
    </xf>
    <xf numFmtId="0" fontId="8" fillId="2" borderId="21" xfId="0" applyFont="1" applyFill="1" applyBorder="1" applyAlignment="1">
      <alignment horizontal="center" vertical="center"/>
    </xf>
    <xf numFmtId="0" fontId="8" fillId="0" borderId="15" xfId="0" applyFont="1" applyFill="1" applyBorder="1" applyAlignment="1">
      <alignment horizontal="center" vertical="center"/>
    </xf>
    <xf numFmtId="0" fontId="8" fillId="0" borderId="17"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19"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21" xfId="0" applyFont="1" applyFill="1" applyBorder="1" applyAlignment="1">
      <alignment horizontal="center" vertical="center"/>
    </xf>
    <xf numFmtId="0" fontId="12" fillId="3" borderId="15" xfId="0" applyFont="1" applyFill="1" applyBorder="1" applyAlignment="1">
      <alignment horizontal="center" vertical="center"/>
    </xf>
    <xf numFmtId="0" fontId="12" fillId="3" borderId="17" xfId="0" applyFont="1" applyFill="1" applyBorder="1" applyAlignment="1">
      <alignment horizontal="center" vertical="center"/>
    </xf>
    <xf numFmtId="0" fontId="12" fillId="3" borderId="18"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20" xfId="0" applyFont="1" applyFill="1" applyBorder="1" applyAlignment="1">
      <alignment horizontal="center" vertical="center"/>
    </xf>
    <xf numFmtId="0" fontId="12" fillId="3" borderId="21" xfId="0" applyFont="1" applyFill="1" applyBorder="1" applyAlignment="1">
      <alignment horizontal="center" vertical="center"/>
    </xf>
    <xf numFmtId="0" fontId="10" fillId="5" borderId="0" xfId="0" applyFont="1" applyFill="1" applyBorder="1" applyAlignment="1">
      <alignment horizontal="left" wrapText="1"/>
    </xf>
    <xf numFmtId="0" fontId="10" fillId="4" borderId="0" xfId="0" applyFont="1" applyFill="1" applyBorder="1" applyAlignment="1">
      <alignment horizontal="left" wrapText="1"/>
    </xf>
    <xf numFmtId="0" fontId="9" fillId="6" borderId="0" xfId="0" applyFont="1" applyFill="1" applyAlignment="1">
      <alignment horizontal="lef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solvatio.com/book-your-demo-now/?hsCtaTracking=84753303-67f1-4f31-b0cc-ea6936961f37%7C7216d265-331b-45f0-8a69-0a70b9423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AA1B03-821F-CF4D-9FBF-9256E9DA6A81}">
  <dimension ref="A1:S96"/>
  <sheetViews>
    <sheetView tabSelected="1" topLeftCell="A62" zoomScale="92" workbookViewId="0">
      <selection activeCell="K73" sqref="K73"/>
    </sheetView>
  </sheetViews>
  <sheetFormatPr baseColWidth="10" defaultRowHeight="16" x14ac:dyDescent="0.2"/>
  <cols>
    <col min="1" max="1" width="12.83203125" customWidth="1"/>
    <col min="2" max="2" width="37.83203125" customWidth="1"/>
    <col min="3" max="3" width="13.6640625" customWidth="1"/>
    <col min="4" max="4" width="10.33203125" customWidth="1"/>
    <col min="6" max="6" width="39" customWidth="1"/>
    <col min="7" max="7" width="17.5" customWidth="1"/>
    <col min="8" max="8" width="14.33203125" customWidth="1"/>
    <col min="11" max="11" width="25.33203125" customWidth="1"/>
  </cols>
  <sheetData>
    <row r="1" spans="1:11" ht="17" thickBot="1" x14ac:dyDescent="0.25">
      <c r="A1" s="55"/>
      <c r="B1" s="56"/>
      <c r="C1" s="56"/>
      <c r="D1" s="56"/>
      <c r="E1" s="56"/>
      <c r="F1" s="56"/>
      <c r="G1" s="56"/>
      <c r="H1" s="57"/>
      <c r="I1" s="5"/>
    </row>
    <row r="2" spans="1:11" ht="35" thickBot="1" x14ac:dyDescent="0.25">
      <c r="A2" s="58"/>
      <c r="B2" s="105" t="s">
        <v>19</v>
      </c>
      <c r="C2" s="106"/>
      <c r="D2" s="106"/>
      <c r="E2" s="106"/>
      <c r="F2" s="106"/>
      <c r="G2" s="107"/>
      <c r="H2" s="59"/>
      <c r="I2" s="5"/>
    </row>
    <row r="3" spans="1:11" ht="16" customHeight="1" thickBot="1" x14ac:dyDescent="0.45">
      <c r="A3" s="58"/>
      <c r="B3" s="60"/>
      <c r="C3" s="61"/>
      <c r="D3" s="61"/>
      <c r="E3" s="61"/>
      <c r="F3" s="61"/>
      <c r="G3" s="61"/>
      <c r="H3" s="59"/>
      <c r="I3" s="5"/>
    </row>
    <row r="4" spans="1:11" ht="79" customHeight="1" thickBot="1" x14ac:dyDescent="0.25">
      <c r="A4" s="58"/>
      <c r="B4" s="123" t="s">
        <v>20</v>
      </c>
      <c r="C4" s="124"/>
      <c r="D4" s="124"/>
      <c r="E4" s="124"/>
      <c r="F4" s="124"/>
      <c r="G4" s="125"/>
      <c r="H4" s="59"/>
      <c r="I4" s="5"/>
    </row>
    <row r="5" spans="1:11" ht="16" customHeight="1" x14ac:dyDescent="0.4">
      <c r="A5" s="58"/>
      <c r="B5" s="60"/>
      <c r="C5" s="61"/>
      <c r="D5" s="61"/>
      <c r="E5" s="61"/>
      <c r="F5" s="61"/>
      <c r="G5" s="61"/>
      <c r="H5" s="59"/>
      <c r="I5" s="5"/>
    </row>
    <row r="6" spans="1:11" ht="16" customHeight="1" thickBot="1" x14ac:dyDescent="0.25">
      <c r="A6" s="62"/>
      <c r="B6" s="63"/>
      <c r="C6" s="64"/>
      <c r="D6" s="64"/>
      <c r="E6" s="64"/>
      <c r="F6" s="64"/>
      <c r="G6" s="64"/>
      <c r="H6" s="65"/>
      <c r="I6" s="5"/>
    </row>
    <row r="7" spans="1:11" ht="17" thickBot="1" x14ac:dyDescent="0.25">
      <c r="G7" s="3"/>
      <c r="H7" s="5"/>
      <c r="I7" s="6"/>
    </row>
    <row r="8" spans="1:11" ht="22" thickBot="1" x14ac:dyDescent="0.3">
      <c r="B8" s="120" t="s">
        <v>0</v>
      </c>
      <c r="C8" s="121"/>
      <c r="D8" s="121"/>
      <c r="E8" s="121"/>
      <c r="F8" s="121"/>
      <c r="G8" s="122"/>
      <c r="I8" s="6"/>
      <c r="J8" s="5"/>
      <c r="K8" s="3"/>
    </row>
    <row r="9" spans="1:11" ht="17" thickBot="1" x14ac:dyDescent="0.25">
      <c r="D9" s="3"/>
      <c r="G9" s="7"/>
      <c r="I9" s="6"/>
      <c r="K9" s="3"/>
    </row>
    <row r="10" spans="1:11" ht="16" customHeight="1" thickBot="1" x14ac:dyDescent="0.25">
      <c r="B10" t="s">
        <v>1</v>
      </c>
      <c r="C10" s="66">
        <v>25000</v>
      </c>
      <c r="D10" s="45"/>
      <c r="F10" s="127" t="s">
        <v>35</v>
      </c>
      <c r="G10" s="128"/>
      <c r="I10" s="6"/>
      <c r="K10" s="3"/>
    </row>
    <row r="11" spans="1:11" ht="16" customHeight="1" thickBot="1" x14ac:dyDescent="0.25">
      <c r="B11" t="s">
        <v>2</v>
      </c>
      <c r="C11" s="67">
        <f>C10*52.1429</f>
        <v>1303572.5</v>
      </c>
      <c r="D11" s="45"/>
      <c r="F11" s="129"/>
      <c r="G11" s="130"/>
      <c r="I11" s="6"/>
      <c r="K11" s="3"/>
    </row>
    <row r="12" spans="1:11" ht="17" customHeight="1" thickBot="1" x14ac:dyDescent="0.25">
      <c r="D12" s="3"/>
      <c r="F12" s="131"/>
      <c r="G12" s="132"/>
      <c r="I12" s="6"/>
      <c r="K12" s="2"/>
    </row>
    <row r="13" spans="1:11" ht="17" thickBot="1" x14ac:dyDescent="0.25">
      <c r="B13" t="s">
        <v>17</v>
      </c>
      <c r="C13" s="68">
        <v>330</v>
      </c>
      <c r="D13" s="3"/>
      <c r="I13" s="6"/>
      <c r="K13" s="2"/>
    </row>
    <row r="14" spans="1:11" ht="16" customHeight="1" thickBot="1" x14ac:dyDescent="0.25">
      <c r="B14" t="s">
        <v>3</v>
      </c>
      <c r="C14" s="69">
        <v>0.33</v>
      </c>
      <c r="D14" s="46"/>
      <c r="F14" s="133" t="s">
        <v>37</v>
      </c>
      <c r="G14" s="134"/>
      <c r="I14" s="6"/>
      <c r="K14" s="1"/>
    </row>
    <row r="15" spans="1:11" ht="16" customHeight="1" thickBot="1" x14ac:dyDescent="0.25">
      <c r="B15" t="s">
        <v>18</v>
      </c>
      <c r="C15" s="70">
        <v>70</v>
      </c>
      <c r="D15" s="47"/>
      <c r="F15" s="135"/>
      <c r="G15" s="136"/>
      <c r="I15" s="6"/>
    </row>
    <row r="16" spans="1:11" ht="17" customHeight="1" thickBot="1" x14ac:dyDescent="0.25">
      <c r="D16" s="3"/>
      <c r="F16" s="137"/>
      <c r="G16" s="138"/>
      <c r="I16" s="6"/>
    </row>
    <row r="17" spans="1:11" ht="22" thickBot="1" x14ac:dyDescent="0.3">
      <c r="B17" s="120" t="s">
        <v>4</v>
      </c>
      <c r="C17" s="121"/>
      <c r="D17" s="122"/>
      <c r="E17" s="1"/>
      <c r="F17" s="1"/>
      <c r="G17" s="1"/>
      <c r="I17" s="6"/>
    </row>
    <row r="18" spans="1:11" ht="16" customHeight="1" thickBot="1" x14ac:dyDescent="0.25">
      <c r="D18" s="3"/>
      <c r="F18" s="139" t="s">
        <v>33</v>
      </c>
      <c r="G18" s="140"/>
      <c r="I18" s="6"/>
    </row>
    <row r="19" spans="1:11" ht="16" customHeight="1" thickBot="1" x14ac:dyDescent="0.25">
      <c r="B19" t="s">
        <v>5</v>
      </c>
      <c r="C19" s="69">
        <f>(C13/60)*C14</f>
        <v>1.8150000000000002</v>
      </c>
      <c r="D19" s="46"/>
      <c r="F19" s="141"/>
      <c r="G19" s="142"/>
      <c r="I19" s="6"/>
    </row>
    <row r="20" spans="1:11" ht="17" thickBot="1" x14ac:dyDescent="0.25">
      <c r="B20" t="s">
        <v>6</v>
      </c>
      <c r="C20" s="71">
        <f>C19*C11</f>
        <v>2365984.0875000004</v>
      </c>
      <c r="D20" s="1"/>
      <c r="F20" s="143"/>
      <c r="G20" s="144"/>
      <c r="I20" s="6"/>
    </row>
    <row r="21" spans="1:11" ht="21" x14ac:dyDescent="0.2">
      <c r="C21" s="8"/>
      <c r="E21" s="3"/>
      <c r="F21" s="78"/>
      <c r="G21" s="78"/>
      <c r="H21" s="3"/>
      <c r="I21" s="6"/>
    </row>
    <row r="22" spans="1:11" ht="17" thickBot="1" x14ac:dyDescent="0.25">
      <c r="D22" s="1"/>
      <c r="E22" s="5"/>
      <c r="I22" s="6"/>
    </row>
    <row r="23" spans="1:11" x14ac:dyDescent="0.2">
      <c r="A23" s="111" t="s">
        <v>14</v>
      </c>
      <c r="B23" s="112"/>
      <c r="C23" s="112"/>
      <c r="D23" s="113"/>
      <c r="E23" s="111" t="s">
        <v>34</v>
      </c>
      <c r="F23" s="112"/>
      <c r="G23" s="112"/>
      <c r="H23" s="113"/>
      <c r="I23" s="5"/>
    </row>
    <row r="24" spans="1:11" x14ac:dyDescent="0.2">
      <c r="A24" s="114"/>
      <c r="B24" s="115"/>
      <c r="C24" s="115"/>
      <c r="D24" s="116"/>
      <c r="E24" s="114"/>
      <c r="F24" s="115"/>
      <c r="G24" s="115"/>
      <c r="H24" s="116"/>
      <c r="I24" s="5"/>
    </row>
    <row r="25" spans="1:11" x14ac:dyDescent="0.2">
      <c r="A25" s="114"/>
      <c r="B25" s="115"/>
      <c r="C25" s="115"/>
      <c r="D25" s="116"/>
      <c r="E25" s="114"/>
      <c r="F25" s="115"/>
      <c r="G25" s="115"/>
      <c r="H25" s="116"/>
      <c r="I25" s="5"/>
    </row>
    <row r="26" spans="1:11" ht="16" customHeight="1" x14ac:dyDescent="0.2">
      <c r="A26" s="114"/>
      <c r="B26" s="115"/>
      <c r="C26" s="115"/>
      <c r="D26" s="116"/>
      <c r="E26" s="114"/>
      <c r="F26" s="115"/>
      <c r="G26" s="115"/>
      <c r="H26" s="116"/>
      <c r="I26" s="5"/>
    </row>
    <row r="27" spans="1:11" ht="16" customHeight="1" thickBot="1" x14ac:dyDescent="0.25">
      <c r="A27" s="117"/>
      <c r="B27" s="118"/>
      <c r="C27" s="118"/>
      <c r="D27" s="119"/>
      <c r="E27" s="117"/>
      <c r="F27" s="118"/>
      <c r="G27" s="118"/>
      <c r="H27" s="119"/>
      <c r="I27" s="5"/>
    </row>
    <row r="28" spans="1:11" ht="16" customHeight="1" x14ac:dyDescent="0.25">
      <c r="A28" s="34"/>
      <c r="B28" s="35"/>
      <c r="C28" s="34"/>
      <c r="D28" s="34"/>
      <c r="E28" s="34"/>
      <c r="F28" s="35"/>
      <c r="G28" s="34"/>
      <c r="H28" s="34"/>
      <c r="I28" s="6"/>
      <c r="K28" s="3"/>
    </row>
    <row r="29" spans="1:11" ht="16" customHeight="1" x14ac:dyDescent="0.25">
      <c r="A29" s="34"/>
      <c r="B29" s="79" t="s">
        <v>32</v>
      </c>
      <c r="C29" s="34"/>
      <c r="D29" s="34"/>
      <c r="E29" s="34"/>
      <c r="F29" s="35"/>
      <c r="G29" s="34"/>
      <c r="H29" s="34"/>
      <c r="I29" s="6"/>
    </row>
    <row r="30" spans="1:11" ht="21" customHeight="1" x14ac:dyDescent="0.2">
      <c r="A30" s="36"/>
      <c r="B30" s="147" t="s">
        <v>22</v>
      </c>
      <c r="C30" s="147"/>
      <c r="D30" s="147"/>
      <c r="E30" s="147"/>
      <c r="F30" s="147"/>
      <c r="G30" s="147"/>
      <c r="H30" s="34"/>
      <c r="I30" s="6"/>
    </row>
    <row r="31" spans="1:11" ht="21" customHeight="1" x14ac:dyDescent="0.2">
      <c r="A31" s="36"/>
      <c r="B31" s="147"/>
      <c r="C31" s="147"/>
      <c r="D31" s="147"/>
      <c r="E31" s="147"/>
      <c r="F31" s="147"/>
      <c r="G31" s="147"/>
      <c r="H31" s="34"/>
      <c r="I31" s="6"/>
    </row>
    <row r="32" spans="1:11" ht="21" customHeight="1" x14ac:dyDescent="0.2">
      <c r="A32" s="36"/>
      <c r="B32" s="147"/>
      <c r="C32" s="147"/>
      <c r="D32" s="147"/>
      <c r="E32" s="147"/>
      <c r="F32" s="147"/>
      <c r="G32" s="147"/>
      <c r="H32" s="34"/>
      <c r="I32" s="6"/>
    </row>
    <row r="33" spans="1:11" ht="21" customHeight="1" x14ac:dyDescent="0.2">
      <c r="A33" s="36"/>
      <c r="B33" s="147"/>
      <c r="C33" s="147"/>
      <c r="D33" s="147"/>
      <c r="E33" s="147"/>
      <c r="F33" s="147"/>
      <c r="G33" s="147"/>
      <c r="H33" s="34"/>
      <c r="I33" s="6"/>
    </row>
    <row r="34" spans="1:11" ht="21" customHeight="1" x14ac:dyDescent="0.2">
      <c r="A34" s="36"/>
      <c r="B34" s="34"/>
      <c r="C34" s="34"/>
      <c r="D34" s="34"/>
      <c r="E34" s="34"/>
      <c r="F34" s="34"/>
      <c r="G34" s="34"/>
      <c r="H34" s="34"/>
      <c r="I34" s="6"/>
    </row>
    <row r="35" spans="1:11" ht="21" customHeight="1" x14ac:dyDescent="0.2">
      <c r="A35" s="36"/>
      <c r="B35" s="37" t="s">
        <v>15</v>
      </c>
      <c r="C35" s="38">
        <f>(C13)-((C13)*0.1)</f>
        <v>297</v>
      </c>
      <c r="D35" s="38"/>
      <c r="E35" s="48"/>
      <c r="F35" s="37" t="s">
        <v>16</v>
      </c>
      <c r="G35" s="39">
        <f>(C13)-((C13)*0.18)</f>
        <v>270.60000000000002</v>
      </c>
      <c r="H35" s="34"/>
      <c r="I35" s="6"/>
    </row>
    <row r="36" spans="1:11" ht="21" customHeight="1" x14ac:dyDescent="0.2">
      <c r="A36" s="36"/>
      <c r="B36" s="37" t="s">
        <v>7</v>
      </c>
      <c r="C36" s="40">
        <f>(C35/60)*C14</f>
        <v>1.6335000000000002</v>
      </c>
      <c r="D36" s="40"/>
      <c r="E36" s="48"/>
      <c r="F36" s="37" t="s">
        <v>7</v>
      </c>
      <c r="G36" s="40">
        <f>(G35/60)*C14</f>
        <v>1.4883000000000004</v>
      </c>
      <c r="H36" s="34"/>
      <c r="I36" s="6"/>
    </row>
    <row r="37" spans="1:11" ht="21" customHeight="1" x14ac:dyDescent="0.2">
      <c r="A37" s="36"/>
      <c r="B37" s="37" t="s">
        <v>46</v>
      </c>
      <c r="C37" s="41">
        <f>C36*C11</f>
        <v>2129385.6787500004</v>
      </c>
      <c r="D37" s="41"/>
      <c r="E37" s="48"/>
      <c r="F37" s="37" t="s">
        <v>46</v>
      </c>
      <c r="G37" s="41">
        <f>G36*C11</f>
        <v>1940106.9517500005</v>
      </c>
      <c r="H37" s="34"/>
      <c r="I37" s="6"/>
    </row>
    <row r="38" spans="1:11" ht="21" customHeight="1" x14ac:dyDescent="0.2">
      <c r="A38" s="36"/>
      <c r="B38" s="37"/>
      <c r="C38" s="34"/>
      <c r="D38" s="34"/>
      <c r="E38" s="48"/>
      <c r="F38" s="37"/>
      <c r="G38" s="34"/>
      <c r="H38" s="34"/>
      <c r="I38" s="6"/>
    </row>
    <row r="39" spans="1:11" ht="21" customHeight="1" x14ac:dyDescent="0.2">
      <c r="A39" s="36"/>
      <c r="B39" s="33" t="s">
        <v>8</v>
      </c>
      <c r="C39" s="4">
        <f>C20-C37</f>
        <v>236598.40874999994</v>
      </c>
      <c r="D39" s="42"/>
      <c r="E39" s="48"/>
      <c r="F39" s="33" t="s">
        <v>8</v>
      </c>
      <c r="G39" s="4">
        <f>C20-G37</f>
        <v>425877.1357499999</v>
      </c>
      <c r="H39" s="34"/>
      <c r="I39" s="6"/>
    </row>
    <row r="40" spans="1:11" ht="22" customHeight="1" thickBot="1" x14ac:dyDescent="0.25">
      <c r="A40" s="43"/>
      <c r="B40" s="43"/>
      <c r="C40" s="43"/>
      <c r="D40" s="43"/>
      <c r="E40" s="49"/>
      <c r="F40" s="43"/>
      <c r="G40" s="43"/>
      <c r="H40" s="44"/>
      <c r="I40" s="6"/>
      <c r="K40" s="3"/>
    </row>
    <row r="41" spans="1:11" x14ac:dyDescent="0.2">
      <c r="A41" s="22"/>
      <c r="B41" s="22"/>
      <c r="C41" s="22"/>
      <c r="D41" s="22"/>
      <c r="E41" s="22"/>
      <c r="F41" s="22"/>
      <c r="G41" s="22"/>
      <c r="H41" s="22"/>
      <c r="I41" s="6"/>
      <c r="J41" s="3"/>
      <c r="K41" s="3"/>
    </row>
    <row r="42" spans="1:11" ht="19" x14ac:dyDescent="0.25">
      <c r="A42" s="22"/>
      <c r="B42" s="80" t="s">
        <v>31</v>
      </c>
      <c r="C42" s="22"/>
      <c r="D42" s="22"/>
      <c r="E42" s="22"/>
      <c r="F42" s="22"/>
      <c r="G42" s="22"/>
      <c r="H42" s="22"/>
      <c r="I42" s="6"/>
    </row>
    <row r="43" spans="1:11" x14ac:dyDescent="0.2">
      <c r="A43" s="22"/>
      <c r="B43" s="22"/>
      <c r="C43" s="22"/>
      <c r="D43" s="22"/>
      <c r="E43" s="22"/>
      <c r="F43" s="22"/>
      <c r="G43" s="22"/>
      <c r="H43" s="22"/>
      <c r="I43" s="6"/>
    </row>
    <row r="44" spans="1:11" ht="16" customHeight="1" x14ac:dyDescent="0.2">
      <c r="A44" s="23"/>
      <c r="B44" s="145" t="s">
        <v>21</v>
      </c>
      <c r="C44" s="145"/>
      <c r="D44" s="145"/>
      <c r="E44" s="145"/>
      <c r="F44" s="145"/>
      <c r="G44" s="145"/>
      <c r="H44" s="22"/>
      <c r="I44" s="6"/>
    </row>
    <row r="45" spans="1:11" x14ac:dyDescent="0.2">
      <c r="A45" s="23"/>
      <c r="B45" s="145"/>
      <c r="C45" s="145"/>
      <c r="D45" s="145"/>
      <c r="E45" s="145"/>
      <c r="F45" s="145"/>
      <c r="G45" s="145"/>
      <c r="H45" s="22"/>
      <c r="I45" s="6"/>
    </row>
    <row r="46" spans="1:11" x14ac:dyDescent="0.2">
      <c r="A46" s="23"/>
      <c r="B46" s="22"/>
      <c r="C46" s="22"/>
      <c r="D46" s="22"/>
      <c r="E46" s="22"/>
      <c r="F46" s="22"/>
      <c r="G46" s="22"/>
      <c r="H46" s="24"/>
      <c r="I46" s="6"/>
    </row>
    <row r="47" spans="1:11" x14ac:dyDescent="0.2">
      <c r="A47" s="23"/>
      <c r="B47" s="25" t="s">
        <v>39</v>
      </c>
      <c r="C47" s="26">
        <f>C11*(1-(C15/100))</f>
        <v>391071.75000000006</v>
      </c>
      <c r="D47" s="26"/>
      <c r="E47" s="50"/>
      <c r="F47" s="25" t="s">
        <v>39</v>
      </c>
      <c r="G47" s="26">
        <f>C11*(1-(C15/100))</f>
        <v>391071.75000000006</v>
      </c>
      <c r="H47" s="24"/>
      <c r="I47" s="6"/>
    </row>
    <row r="48" spans="1:11" x14ac:dyDescent="0.2">
      <c r="A48" s="23"/>
      <c r="B48" s="25" t="s">
        <v>9</v>
      </c>
      <c r="C48" s="26">
        <f>0.05*C47</f>
        <v>19553.587500000005</v>
      </c>
      <c r="D48" s="26"/>
      <c r="E48" s="50"/>
      <c r="F48" s="25" t="s">
        <v>12</v>
      </c>
      <c r="G48" s="26">
        <f>0.2*G47</f>
        <v>78214.35000000002</v>
      </c>
      <c r="H48" s="24"/>
      <c r="I48" s="6"/>
    </row>
    <row r="49" spans="1:9" x14ac:dyDescent="0.2">
      <c r="A49" s="23"/>
      <c r="B49" s="25" t="s">
        <v>10</v>
      </c>
      <c r="C49" s="27">
        <f>C36</f>
        <v>1.6335000000000002</v>
      </c>
      <c r="D49" s="27"/>
      <c r="E49" s="50"/>
      <c r="F49" s="25" t="s">
        <v>10</v>
      </c>
      <c r="G49" s="27">
        <f>G36</f>
        <v>1.4883000000000004</v>
      </c>
      <c r="H49" s="24"/>
      <c r="I49" s="6"/>
    </row>
    <row r="50" spans="1:9" x14ac:dyDescent="0.2">
      <c r="A50" s="23"/>
      <c r="B50" s="25"/>
      <c r="C50" s="24"/>
      <c r="D50" s="24"/>
      <c r="E50" s="50"/>
      <c r="F50" s="25"/>
      <c r="G50" s="24"/>
      <c r="H50" s="24"/>
      <c r="I50" s="6"/>
    </row>
    <row r="51" spans="1:9" x14ac:dyDescent="0.2">
      <c r="A51" s="23"/>
      <c r="B51" s="33" t="s">
        <v>8</v>
      </c>
      <c r="C51" s="4">
        <f>C48*C49</f>
        <v>31940.785181250012</v>
      </c>
      <c r="D51" s="28"/>
      <c r="E51" s="50"/>
      <c r="F51" s="33" t="s">
        <v>8</v>
      </c>
      <c r="G51" s="4">
        <f>G48*G49</f>
        <v>116406.41710500006</v>
      </c>
      <c r="H51" s="24"/>
      <c r="I51" s="6"/>
    </row>
    <row r="52" spans="1:9" ht="17" thickBot="1" x14ac:dyDescent="0.25">
      <c r="A52" s="29"/>
      <c r="B52" s="30"/>
      <c r="C52" s="31"/>
      <c r="D52" s="31"/>
      <c r="E52" s="51"/>
      <c r="F52" s="30"/>
      <c r="G52" s="31"/>
      <c r="H52" s="32"/>
      <c r="I52" s="6"/>
    </row>
    <row r="53" spans="1:9" x14ac:dyDescent="0.2">
      <c r="A53" s="9"/>
      <c r="B53" s="10"/>
      <c r="C53" s="11"/>
      <c r="D53" s="11"/>
      <c r="E53" s="10"/>
      <c r="F53" s="10"/>
      <c r="G53" s="11"/>
      <c r="H53" s="10"/>
      <c r="I53" s="6"/>
    </row>
    <row r="54" spans="1:9" ht="19" x14ac:dyDescent="0.25">
      <c r="A54" s="9"/>
      <c r="B54" s="81" t="s">
        <v>30</v>
      </c>
      <c r="C54" s="11"/>
      <c r="D54" s="11"/>
      <c r="E54" s="10"/>
      <c r="F54" s="10"/>
      <c r="G54" s="11"/>
      <c r="H54" s="10"/>
      <c r="I54" s="6"/>
    </row>
    <row r="55" spans="1:9" x14ac:dyDescent="0.2">
      <c r="A55" s="9"/>
      <c r="B55" s="10"/>
      <c r="C55" s="11"/>
      <c r="D55" s="11"/>
      <c r="E55" s="10"/>
      <c r="F55" s="10"/>
      <c r="G55" s="11"/>
      <c r="H55" s="10"/>
      <c r="I55" s="6"/>
    </row>
    <row r="56" spans="1:9" ht="16" customHeight="1" x14ac:dyDescent="0.2">
      <c r="A56" s="12"/>
      <c r="B56" s="146" t="s">
        <v>23</v>
      </c>
      <c r="C56" s="146"/>
      <c r="D56" s="146"/>
      <c r="E56" s="146"/>
      <c r="F56" s="146"/>
      <c r="G56" s="146"/>
      <c r="H56" s="10"/>
      <c r="I56" s="6"/>
    </row>
    <row r="57" spans="1:9" x14ac:dyDescent="0.2">
      <c r="A57" s="12"/>
      <c r="B57" s="146"/>
      <c r="C57" s="146"/>
      <c r="D57" s="146"/>
      <c r="E57" s="146"/>
      <c r="F57" s="146"/>
      <c r="G57" s="146"/>
      <c r="H57" s="10"/>
      <c r="I57" s="6"/>
    </row>
    <row r="58" spans="1:9" x14ac:dyDescent="0.2">
      <c r="A58" s="12"/>
      <c r="B58" s="146"/>
      <c r="C58" s="146"/>
      <c r="D58" s="146"/>
      <c r="E58" s="146"/>
      <c r="F58" s="146"/>
      <c r="G58" s="146"/>
      <c r="H58" s="10"/>
      <c r="I58" s="6"/>
    </row>
    <row r="59" spans="1:9" x14ac:dyDescent="0.2">
      <c r="A59" s="12"/>
      <c r="B59" s="13"/>
      <c r="C59" s="13"/>
      <c r="D59" s="13"/>
      <c r="E59" s="13"/>
      <c r="F59" s="13"/>
      <c r="G59" s="13"/>
      <c r="H59" s="13"/>
      <c r="I59" s="6"/>
    </row>
    <row r="60" spans="1:9" x14ac:dyDescent="0.2">
      <c r="A60" s="12"/>
      <c r="B60" s="77" t="s">
        <v>36</v>
      </c>
      <c r="C60" s="14">
        <f>(C15/100)*C11</f>
        <v>912500.75</v>
      </c>
      <c r="D60" s="14"/>
      <c r="E60" s="52"/>
      <c r="F60" s="77" t="s">
        <v>36</v>
      </c>
      <c r="G60" s="14">
        <f>(C15/100)*C11</f>
        <v>912500.75</v>
      </c>
      <c r="H60" s="13"/>
      <c r="I60" s="6"/>
    </row>
    <row r="61" spans="1:9" x14ac:dyDescent="0.2">
      <c r="A61" s="12"/>
      <c r="B61" s="77" t="s">
        <v>11</v>
      </c>
      <c r="C61" s="14">
        <f>0.1*C60</f>
        <v>91250.075000000012</v>
      </c>
      <c r="D61" s="14"/>
      <c r="E61" s="52"/>
      <c r="F61" s="77" t="s">
        <v>13</v>
      </c>
      <c r="G61" s="14">
        <f>0.3*G60</f>
        <v>273750.22499999998</v>
      </c>
      <c r="H61" s="13"/>
      <c r="I61" s="6"/>
    </row>
    <row r="62" spans="1:9" x14ac:dyDescent="0.2">
      <c r="A62" s="12"/>
      <c r="B62" s="77" t="s">
        <v>10</v>
      </c>
      <c r="C62" s="15">
        <f>C36</f>
        <v>1.6335000000000002</v>
      </c>
      <c r="D62" s="15"/>
      <c r="E62" s="52"/>
      <c r="F62" s="77" t="s">
        <v>10</v>
      </c>
      <c r="G62" s="15">
        <f>G36</f>
        <v>1.4883000000000004</v>
      </c>
      <c r="H62" s="13"/>
      <c r="I62" s="6"/>
    </row>
    <row r="63" spans="1:9" x14ac:dyDescent="0.2">
      <c r="A63" s="12"/>
      <c r="B63" s="13"/>
      <c r="C63" s="13"/>
      <c r="D63" s="13"/>
      <c r="E63" s="52"/>
      <c r="F63" s="13"/>
      <c r="G63" s="13"/>
      <c r="H63" s="13"/>
      <c r="I63" s="6"/>
    </row>
    <row r="64" spans="1:9" x14ac:dyDescent="0.2">
      <c r="A64" s="12"/>
      <c r="B64" s="21" t="s">
        <v>8</v>
      </c>
      <c r="C64" s="4">
        <f>C61*C62</f>
        <v>149056.99751250003</v>
      </c>
      <c r="D64" s="16"/>
      <c r="E64" s="52"/>
      <c r="F64" s="21" t="s">
        <v>8</v>
      </c>
      <c r="G64" s="4">
        <f>G61*G62</f>
        <v>407422.45986750006</v>
      </c>
      <c r="H64" s="13"/>
      <c r="I64" s="6"/>
    </row>
    <row r="65" spans="1:16" ht="17" thickBot="1" x14ac:dyDescent="0.25">
      <c r="A65" s="17"/>
      <c r="B65" s="18"/>
      <c r="C65" s="19"/>
      <c r="D65" s="19"/>
      <c r="E65" s="53"/>
      <c r="F65" s="18"/>
      <c r="G65" s="19"/>
      <c r="H65" s="20"/>
      <c r="I65" s="6"/>
    </row>
    <row r="66" spans="1:16" x14ac:dyDescent="0.2">
      <c r="A66" s="34"/>
      <c r="B66" s="34"/>
      <c r="C66" s="34"/>
      <c r="D66" s="34"/>
      <c r="E66" s="34"/>
      <c r="F66" s="37"/>
      <c r="G66" s="34"/>
      <c r="H66" s="34"/>
      <c r="I66" s="6"/>
    </row>
    <row r="67" spans="1:16" ht="17" thickBot="1" x14ac:dyDescent="0.25">
      <c r="A67" s="34"/>
      <c r="B67" s="34"/>
      <c r="C67" s="34"/>
      <c r="D67" s="34"/>
      <c r="E67" s="34"/>
      <c r="F67" s="37"/>
      <c r="G67" s="34"/>
      <c r="H67" s="34"/>
      <c r="I67" s="6"/>
    </row>
    <row r="68" spans="1:16" ht="27" thickBot="1" x14ac:dyDescent="0.35">
      <c r="A68" s="34"/>
      <c r="B68" s="108" t="s">
        <v>38</v>
      </c>
      <c r="C68" s="109"/>
      <c r="D68" s="109"/>
      <c r="E68" s="109"/>
      <c r="F68" s="109"/>
      <c r="G68" s="110"/>
      <c r="H68" s="34"/>
      <c r="I68" s="6"/>
    </row>
    <row r="69" spans="1:16" ht="16" customHeight="1" x14ac:dyDescent="0.2">
      <c r="A69" s="34"/>
      <c r="B69" s="34"/>
      <c r="C69" s="34"/>
      <c r="D69" s="34"/>
      <c r="E69" s="34"/>
      <c r="F69" s="34"/>
      <c r="G69" s="34"/>
      <c r="H69" s="34"/>
      <c r="I69" s="6"/>
    </row>
    <row r="70" spans="1:16" ht="16" customHeight="1" x14ac:dyDescent="0.2">
      <c r="A70" s="34"/>
      <c r="B70" s="126" t="s">
        <v>24</v>
      </c>
      <c r="C70" s="126"/>
      <c r="D70" s="75"/>
      <c r="E70" s="76"/>
      <c r="F70" s="126" t="s">
        <v>29</v>
      </c>
      <c r="G70" s="126"/>
      <c r="H70" s="34"/>
      <c r="I70" s="6"/>
    </row>
    <row r="71" spans="1:16" ht="27" customHeight="1" x14ac:dyDescent="0.2">
      <c r="A71" s="34"/>
      <c r="B71" s="126"/>
      <c r="C71" s="126"/>
      <c r="D71" s="75"/>
      <c r="E71" s="76"/>
      <c r="F71" s="126"/>
      <c r="G71" s="126"/>
      <c r="H71" s="34"/>
      <c r="I71" s="6"/>
      <c r="K71" s="87"/>
      <c r="L71" s="86"/>
      <c r="M71" s="86"/>
      <c r="N71" s="86"/>
      <c r="O71" s="86"/>
      <c r="P71" s="86"/>
    </row>
    <row r="72" spans="1:16" x14ac:dyDescent="0.2">
      <c r="A72" s="34"/>
      <c r="B72" s="34"/>
      <c r="C72" s="34"/>
      <c r="D72" s="76"/>
      <c r="E72" s="76"/>
      <c r="F72" s="34"/>
      <c r="G72" s="34"/>
      <c r="H72" s="34"/>
      <c r="I72" s="6"/>
      <c r="K72" s="86"/>
      <c r="L72" s="86"/>
      <c r="M72" s="86"/>
      <c r="N72" s="86"/>
      <c r="O72" s="86"/>
      <c r="P72" s="86"/>
    </row>
    <row r="73" spans="1:16" x14ac:dyDescent="0.2">
      <c r="A73" s="34"/>
      <c r="B73" s="41" t="s">
        <v>25</v>
      </c>
      <c r="C73" s="41">
        <f>C39</f>
        <v>236598.40874999994</v>
      </c>
      <c r="D73" s="41"/>
      <c r="E73" s="48"/>
      <c r="F73" s="41" t="s">
        <v>25</v>
      </c>
      <c r="G73" s="41">
        <f>G39</f>
        <v>425877.1357499999</v>
      </c>
      <c r="H73" s="34"/>
      <c r="I73" s="6"/>
      <c r="K73" s="86"/>
      <c r="L73" s="86"/>
      <c r="M73" s="86"/>
      <c r="N73" s="86"/>
      <c r="O73" s="86"/>
      <c r="P73" s="86"/>
    </row>
    <row r="74" spans="1:16" x14ac:dyDescent="0.2">
      <c r="A74" s="34"/>
      <c r="B74" s="41" t="s">
        <v>26</v>
      </c>
      <c r="C74" s="41">
        <f>C51</f>
        <v>31940.785181250012</v>
      </c>
      <c r="D74" s="41"/>
      <c r="E74" s="48"/>
      <c r="F74" s="41" t="s">
        <v>26</v>
      </c>
      <c r="G74" s="41">
        <f>G51</f>
        <v>116406.41710500006</v>
      </c>
      <c r="H74" s="34"/>
      <c r="I74" s="6"/>
      <c r="K74" s="86"/>
      <c r="L74" s="86"/>
      <c r="M74" s="86"/>
      <c r="N74" s="86"/>
      <c r="O74" s="86"/>
      <c r="P74" s="86"/>
    </row>
    <row r="75" spans="1:16" x14ac:dyDescent="0.2">
      <c r="A75" s="34"/>
      <c r="B75" s="41" t="s">
        <v>27</v>
      </c>
      <c r="C75" s="41">
        <f>C64</f>
        <v>149056.99751250003</v>
      </c>
      <c r="D75" s="41"/>
      <c r="E75" s="48"/>
      <c r="F75" s="41" t="s">
        <v>27</v>
      </c>
      <c r="G75" s="41">
        <f>G64</f>
        <v>407422.45986750006</v>
      </c>
      <c r="H75" s="34"/>
      <c r="I75" s="6"/>
      <c r="K75" s="86"/>
      <c r="L75" s="86"/>
      <c r="M75" s="86"/>
      <c r="N75" s="86"/>
      <c r="O75" s="86"/>
      <c r="P75" s="86"/>
    </row>
    <row r="76" spans="1:16" ht="17" thickBot="1" x14ac:dyDescent="0.25">
      <c r="A76" s="34"/>
      <c r="B76" s="41"/>
      <c r="C76" s="41"/>
      <c r="D76" s="41"/>
      <c r="E76" s="48"/>
      <c r="F76" s="34"/>
      <c r="G76" s="34"/>
      <c r="H76" s="34"/>
      <c r="I76" s="6"/>
      <c r="K76" s="86"/>
      <c r="L76" s="86"/>
      <c r="M76" s="86"/>
      <c r="N76" s="86"/>
      <c r="O76" s="86"/>
      <c r="P76" s="86"/>
    </row>
    <row r="77" spans="1:16" x14ac:dyDescent="0.2">
      <c r="A77" s="34"/>
      <c r="B77" s="99" t="s">
        <v>28</v>
      </c>
      <c r="C77" s="100">
        <f>C73+C74+C75</f>
        <v>417596.19144374999</v>
      </c>
      <c r="D77" s="42"/>
      <c r="E77" s="48"/>
      <c r="F77" s="99" t="s">
        <v>28</v>
      </c>
      <c r="G77" s="100">
        <f>G73+G74+G75</f>
        <v>949706.0127224999</v>
      </c>
      <c r="H77" s="34"/>
      <c r="I77" s="6"/>
      <c r="K77" s="86"/>
      <c r="L77" s="86"/>
      <c r="M77" s="86"/>
      <c r="N77" s="86"/>
      <c r="O77" s="86"/>
      <c r="P77" s="86"/>
    </row>
    <row r="78" spans="1:16" x14ac:dyDescent="0.2">
      <c r="A78" s="34"/>
      <c r="B78" s="99"/>
      <c r="C78" s="101"/>
      <c r="D78" s="42"/>
      <c r="E78" s="48"/>
      <c r="F78" s="99"/>
      <c r="G78" s="101"/>
      <c r="H78" s="34"/>
      <c r="I78" s="6"/>
      <c r="K78" s="86"/>
      <c r="L78" s="86"/>
      <c r="M78" s="86"/>
      <c r="N78" s="86"/>
      <c r="O78" s="86"/>
      <c r="P78" s="86"/>
    </row>
    <row r="79" spans="1:16" ht="17" thickBot="1" x14ac:dyDescent="0.25">
      <c r="A79" s="34"/>
      <c r="B79" s="99"/>
      <c r="C79" s="102"/>
      <c r="D79" s="42"/>
      <c r="E79" s="48"/>
      <c r="F79" s="99"/>
      <c r="G79" s="102"/>
      <c r="H79" s="34"/>
      <c r="I79" s="6"/>
      <c r="K79" s="86"/>
      <c r="L79" s="86"/>
      <c r="M79" s="86"/>
      <c r="N79" s="86"/>
      <c r="O79" s="86"/>
      <c r="P79" s="86"/>
    </row>
    <row r="80" spans="1:16" x14ac:dyDescent="0.2">
      <c r="A80" s="34"/>
      <c r="B80" s="34"/>
      <c r="C80" s="34"/>
      <c r="D80" s="34"/>
      <c r="E80" s="48"/>
      <c r="F80" s="34"/>
      <c r="G80" s="34"/>
      <c r="H80" s="34"/>
      <c r="I80" s="6"/>
      <c r="K80" s="86"/>
      <c r="L80" s="86"/>
      <c r="M80" s="86"/>
      <c r="N80" s="86"/>
      <c r="O80" s="86"/>
      <c r="P80" s="86"/>
    </row>
    <row r="81" spans="1:19" x14ac:dyDescent="0.2">
      <c r="A81" s="72"/>
      <c r="B81" s="72"/>
      <c r="C81" s="72"/>
      <c r="D81" s="72"/>
      <c r="E81" s="73"/>
      <c r="F81" s="72"/>
      <c r="G81" s="72"/>
      <c r="H81" s="74"/>
      <c r="I81" s="6"/>
      <c r="K81" s="86"/>
      <c r="L81" s="86"/>
      <c r="M81" s="86"/>
      <c r="N81" s="86"/>
      <c r="O81" s="86"/>
      <c r="P81" s="86"/>
    </row>
    <row r="82" spans="1:19" x14ac:dyDescent="0.2">
      <c r="A82" s="54"/>
      <c r="B82" s="82"/>
      <c r="C82" s="82"/>
      <c r="D82" s="82"/>
      <c r="E82" s="82"/>
      <c r="F82" s="82"/>
      <c r="G82" s="82"/>
      <c r="H82" s="83"/>
      <c r="K82" s="86"/>
      <c r="L82" s="86"/>
      <c r="M82" s="86"/>
      <c r="N82" s="86"/>
      <c r="O82" s="86"/>
      <c r="P82" s="86"/>
    </row>
    <row r="83" spans="1:19" ht="16" customHeight="1" x14ac:dyDescent="0.2">
      <c r="A83" s="48"/>
      <c r="B83" s="103" t="s">
        <v>45</v>
      </c>
      <c r="C83" s="103"/>
      <c r="D83" s="103"/>
      <c r="E83" s="103"/>
      <c r="F83" s="103"/>
      <c r="G83" s="103"/>
      <c r="H83" s="84"/>
    </row>
    <row r="84" spans="1:19" x14ac:dyDescent="0.2">
      <c r="A84" s="48"/>
      <c r="B84" s="103"/>
      <c r="C84" s="103"/>
      <c r="D84" s="103"/>
      <c r="E84" s="103"/>
      <c r="F84" s="103"/>
      <c r="G84" s="103"/>
      <c r="H84" s="84"/>
      <c r="J84" s="3"/>
      <c r="K84" s="3"/>
      <c r="L84" s="3"/>
      <c r="M84" s="3"/>
      <c r="N84" s="3"/>
      <c r="O84" s="3"/>
      <c r="P84" s="3"/>
      <c r="Q84" s="3"/>
      <c r="R84" s="3"/>
      <c r="S84" s="3"/>
    </row>
    <row r="85" spans="1:19" x14ac:dyDescent="0.2">
      <c r="A85" s="48"/>
      <c r="B85" s="85"/>
      <c r="C85" s="85"/>
      <c r="D85" s="85"/>
      <c r="E85" s="85"/>
      <c r="F85" s="85"/>
      <c r="G85" s="85"/>
      <c r="H85" s="84"/>
      <c r="J85" s="3"/>
      <c r="K85" s="3"/>
      <c r="L85" s="3"/>
      <c r="M85" s="3"/>
      <c r="N85" s="3"/>
      <c r="O85" s="3"/>
      <c r="P85" s="3"/>
      <c r="Q85" s="3"/>
      <c r="R85" s="3"/>
      <c r="S85" s="3"/>
    </row>
    <row r="86" spans="1:19" ht="16" customHeight="1" x14ac:dyDescent="0.2">
      <c r="A86" s="48"/>
      <c r="B86" s="104" t="s">
        <v>41</v>
      </c>
      <c r="C86" s="104"/>
      <c r="D86" s="104"/>
      <c r="E86" s="104"/>
      <c r="F86" s="104"/>
      <c r="G86" s="104"/>
      <c r="H86" s="84"/>
      <c r="J86" s="3"/>
      <c r="K86" s="3"/>
      <c r="L86" s="3"/>
      <c r="M86" s="3"/>
      <c r="N86" s="3"/>
      <c r="O86" s="3"/>
      <c r="P86" s="3"/>
      <c r="Q86" s="3"/>
      <c r="R86" s="3"/>
      <c r="S86" s="3"/>
    </row>
    <row r="87" spans="1:19" ht="16" customHeight="1" x14ac:dyDescent="0.2">
      <c r="A87" s="48"/>
      <c r="B87" s="104" t="s">
        <v>40</v>
      </c>
      <c r="C87" s="104"/>
      <c r="D87" s="104"/>
      <c r="E87" s="104"/>
      <c r="F87" s="104"/>
      <c r="G87" s="104"/>
      <c r="H87" s="84"/>
      <c r="J87" s="3"/>
      <c r="K87" s="98"/>
      <c r="L87" s="98"/>
      <c r="M87" s="98"/>
      <c r="N87" s="98"/>
      <c r="O87" s="98"/>
      <c r="P87" s="98"/>
      <c r="Q87" s="3"/>
      <c r="R87" s="3"/>
      <c r="S87" s="3"/>
    </row>
    <row r="88" spans="1:19" x14ac:dyDescent="0.2">
      <c r="A88" s="48"/>
      <c r="B88" s="104" t="s">
        <v>42</v>
      </c>
      <c r="C88" s="104"/>
      <c r="D88" s="104"/>
      <c r="E88" s="104"/>
      <c r="F88" s="104"/>
      <c r="G88" s="104"/>
      <c r="H88" s="84"/>
      <c r="J88" s="3"/>
      <c r="K88" s="3"/>
      <c r="L88" s="3"/>
      <c r="M88" s="3"/>
      <c r="N88" s="3"/>
      <c r="O88" s="3"/>
      <c r="P88" s="3"/>
      <c r="Q88" s="3"/>
      <c r="R88" s="3"/>
      <c r="S88" s="3"/>
    </row>
    <row r="89" spans="1:19" x14ac:dyDescent="0.2">
      <c r="A89" s="48"/>
      <c r="B89" s="97" t="s">
        <v>43</v>
      </c>
      <c r="C89" s="97"/>
      <c r="D89" s="97"/>
      <c r="E89" s="97"/>
      <c r="F89" s="97"/>
      <c r="G89" s="97"/>
      <c r="H89" s="84"/>
      <c r="J89" s="3"/>
      <c r="K89" s="3"/>
      <c r="L89" s="3"/>
      <c r="M89" s="3"/>
      <c r="N89" s="3"/>
      <c r="O89" s="3"/>
      <c r="P89" s="3"/>
      <c r="Q89" s="3"/>
      <c r="R89" s="3"/>
      <c r="S89" s="3"/>
    </row>
    <row r="90" spans="1:19" x14ac:dyDescent="0.2">
      <c r="A90" s="48"/>
      <c r="B90" s="97" t="s">
        <v>44</v>
      </c>
      <c r="C90" s="97"/>
      <c r="D90" s="97"/>
      <c r="E90" s="97"/>
      <c r="F90" s="97"/>
      <c r="G90" s="97"/>
      <c r="H90" s="84"/>
      <c r="J90" s="3"/>
      <c r="K90" s="3"/>
      <c r="L90" s="3"/>
      <c r="M90" s="3"/>
      <c r="N90" s="3"/>
      <c r="O90" s="3"/>
      <c r="P90" s="3"/>
      <c r="Q90" s="3"/>
      <c r="R90" s="3"/>
      <c r="S90" s="3"/>
    </row>
    <row r="91" spans="1:19" ht="17" thickBot="1" x14ac:dyDescent="0.25">
      <c r="A91" s="48"/>
      <c r="B91" s="76"/>
      <c r="C91" s="76"/>
      <c r="D91" s="76"/>
      <c r="E91" s="76"/>
      <c r="F91" s="76"/>
      <c r="G91" s="76"/>
      <c r="H91" s="84"/>
      <c r="J91" s="3"/>
      <c r="K91" s="3"/>
      <c r="L91" s="3"/>
      <c r="M91" s="3"/>
      <c r="N91" s="3"/>
      <c r="O91" s="3"/>
      <c r="P91" s="3"/>
      <c r="Q91" s="3"/>
      <c r="R91" s="3"/>
      <c r="S91" s="3"/>
    </row>
    <row r="92" spans="1:19" x14ac:dyDescent="0.2">
      <c r="A92" s="88" t="s">
        <v>47</v>
      </c>
      <c r="B92" s="89"/>
      <c r="C92" s="89"/>
      <c r="D92" s="89"/>
      <c r="E92" s="89"/>
      <c r="F92" s="89"/>
      <c r="G92" s="89"/>
      <c r="H92" s="90"/>
    </row>
    <row r="93" spans="1:19" x14ac:dyDescent="0.2">
      <c r="A93" s="91"/>
      <c r="B93" s="92"/>
      <c r="C93" s="92"/>
      <c r="D93" s="92"/>
      <c r="E93" s="92"/>
      <c r="F93" s="92"/>
      <c r="G93" s="92"/>
      <c r="H93" s="93"/>
    </row>
    <row r="94" spans="1:19" x14ac:dyDescent="0.2">
      <c r="A94" s="91"/>
      <c r="B94" s="92"/>
      <c r="C94" s="92"/>
      <c r="D94" s="92"/>
      <c r="E94" s="92"/>
      <c r="F94" s="92"/>
      <c r="G94" s="92"/>
      <c r="H94" s="93"/>
    </row>
    <row r="95" spans="1:19" x14ac:dyDescent="0.2">
      <c r="A95" s="91"/>
      <c r="B95" s="92"/>
      <c r="C95" s="92"/>
      <c r="D95" s="92"/>
      <c r="E95" s="92"/>
      <c r="F95" s="92"/>
      <c r="G95" s="92"/>
      <c r="H95" s="93"/>
    </row>
    <row r="96" spans="1:19" ht="17" thickBot="1" x14ac:dyDescent="0.25">
      <c r="A96" s="94"/>
      <c r="B96" s="95"/>
      <c r="C96" s="95"/>
      <c r="D96" s="95"/>
      <c r="E96" s="95"/>
      <c r="F96" s="95"/>
      <c r="G96" s="95"/>
      <c r="H96" s="96"/>
    </row>
  </sheetData>
  <mergeCells count="27">
    <mergeCell ref="B70:C71"/>
    <mergeCell ref="F70:G71"/>
    <mergeCell ref="F10:G12"/>
    <mergeCell ref="F14:G16"/>
    <mergeCell ref="F18:G20"/>
    <mergeCell ref="B44:G45"/>
    <mergeCell ref="B56:G58"/>
    <mergeCell ref="B30:G33"/>
    <mergeCell ref="B2:G2"/>
    <mergeCell ref="B68:G68"/>
    <mergeCell ref="A23:D27"/>
    <mergeCell ref="E23:H27"/>
    <mergeCell ref="B17:D17"/>
    <mergeCell ref="B4:G4"/>
    <mergeCell ref="B8:G8"/>
    <mergeCell ref="A92:H96"/>
    <mergeCell ref="B89:G89"/>
    <mergeCell ref="B90:G90"/>
    <mergeCell ref="K87:P87"/>
    <mergeCell ref="B77:B79"/>
    <mergeCell ref="C77:C79"/>
    <mergeCell ref="F77:F79"/>
    <mergeCell ref="G77:G79"/>
    <mergeCell ref="B83:G84"/>
    <mergeCell ref="B86:G86"/>
    <mergeCell ref="B87:G87"/>
    <mergeCell ref="B88:G88"/>
  </mergeCells>
  <hyperlinks>
    <hyperlink ref="A92:H96" r:id="rId1" display="Wanna now how we achieve these numbers?! Book a demo!" xr:uid="{98360F2B-393F-AC4A-94AB-3BF0B17AC9CF}"/>
  </hyperlinks>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F53826B1EEBCFC448B23A8688679A93A" ma:contentTypeVersion="13" ma:contentTypeDescription="Ein neues Dokument erstellen." ma:contentTypeScope="" ma:versionID="747d2da5cc00430e054c94d26ce97acb">
  <xsd:schema xmlns:xsd="http://www.w3.org/2001/XMLSchema" xmlns:xs="http://www.w3.org/2001/XMLSchema" xmlns:p="http://schemas.microsoft.com/office/2006/metadata/properties" xmlns:ns2="cb86f7c2-cc7f-441a-ab00-01d1f5c59401" xmlns:ns3="7243819f-67f7-42a4-ac53-61fb19d8209e" targetNamespace="http://schemas.microsoft.com/office/2006/metadata/properties" ma:root="true" ma:fieldsID="47e9ccbd0ce5a65cc07fa7e01989045f" ns2:_="" ns3:_="">
    <xsd:import namespace="cb86f7c2-cc7f-441a-ab00-01d1f5c59401"/>
    <xsd:import namespace="7243819f-67f7-42a4-ac53-61fb19d8209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DateTaken"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86f7c2-cc7f-441a-ab00-01d1f5c594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243819f-67f7-42a4-ac53-61fb19d8209e" elementFormDefault="qualified">
    <xsd:import namespace="http://schemas.microsoft.com/office/2006/documentManagement/types"/>
    <xsd:import namespace="http://schemas.microsoft.com/office/infopath/2007/PartnerControls"/>
    <xsd:element name="SharedWithUsers" ma:index="15"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BA57DF2-A974-4229-B766-1A9A149AA8DC}">
  <ds:schemaRefs>
    <ds:schemaRef ds:uri="http://schemas.microsoft.com/sharepoint/v3/contenttype/forms"/>
  </ds:schemaRefs>
</ds:datastoreItem>
</file>

<file path=customXml/itemProps2.xml><?xml version="1.0" encoding="utf-8"?>
<ds:datastoreItem xmlns:ds="http://schemas.openxmlformats.org/officeDocument/2006/customXml" ds:itemID="{205AD3FD-AC7B-45B8-80B9-3F5C065F1C92}">
  <ds:schemaRefs>
    <ds:schemaRef ds:uri="http://schemas.microsoft.com/office/2006/documentManagement/types"/>
    <ds:schemaRef ds:uri="http://purl.org/dc/terms/"/>
    <ds:schemaRef ds:uri="http://purl.org/dc/dcmitype/"/>
    <ds:schemaRef ds:uri="http://purl.org/dc/elements/1.1/"/>
    <ds:schemaRef ds:uri="http://schemas.microsoft.com/office/infopath/2007/PartnerControls"/>
    <ds:schemaRef ds:uri="http://schemas.microsoft.com/office/2006/metadata/properties"/>
    <ds:schemaRef ds:uri="http://schemas.openxmlformats.org/package/2006/metadata/core-properties"/>
    <ds:schemaRef ds:uri="0a7d3e99-0232-4181-a771-a04b511a9eab"/>
    <ds:schemaRef ds:uri="http://www.w3.org/XML/1998/namespace"/>
  </ds:schemaRefs>
</ds:datastoreItem>
</file>

<file path=customXml/itemProps3.xml><?xml version="1.0" encoding="utf-8"?>
<ds:datastoreItem xmlns:ds="http://schemas.openxmlformats.org/officeDocument/2006/customXml" ds:itemID="{D6E540D0-ABEB-42CD-8F39-C4CC7268D106}"/>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Nils Güntner</cp:lastModifiedBy>
  <dcterms:created xsi:type="dcterms:W3CDTF">2021-07-08T11:15:01Z</dcterms:created>
  <dcterms:modified xsi:type="dcterms:W3CDTF">2021-09-08T06:50:11Z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0x010100F53826B1EEBCFC448B23A8688679A93A</vt:lpwstr>
  </property>
</Properties>
</file>